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<sst xmlns="http://schemas.openxmlformats.org/spreadsheetml/2006/main" count="266" uniqueCount="194">
  <si>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</si>
  <si>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</si>
  <si>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</si>
  <si>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</si>
  <si>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</si>
  <si>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</si>
  <si>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</si>
  <si>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</si>
  <si>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</si>
  <si>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</si>
  <si>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</si>
  <si>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</si>
  <si>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</si>
  <si>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</si>
  <si>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</si>
  <si>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</si>
  <si>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</si>
  <si>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</si>
  <si>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</si>
  <si>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</si>
  <si>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</si>
  <si>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</si>
  <si>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</si>
  <si>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</si>
  <si>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</si>
  <si>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</si>
  <si>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</si>
  <si>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</si>
  <si>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</si>
  <si>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</si>
  <si>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</si>
  <si>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</si>
  <si>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</si>
  <si>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</si>
  <si>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</si>
  <si>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</si>
  <si>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</si>
  <si>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</si>
  <si>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</si>
  <si>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</si>
  <si>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</si>
  <si>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</si>
  <si>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</si>
  <si>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</si>
  <si>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</si>
  <si>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</si>
  <si>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</si>
  <si>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</si>
  <si>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</si>
  <si>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</si>
  <si>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</si>
  <si>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</si>
  <si>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</si>
  <si>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</si>
  <si>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</si>
  <si>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</si>
  <si>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</si>
  <si>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</si>
  <si>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</si>
  <si>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</si>
  <si>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</si>
  <si>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</si>
  <si>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</si>
  <si>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</si>
  <si>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</si>
  <si>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</si>
  <si>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</si>
  <si>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</si>
  <si>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</si>
  <si>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</si>
  <si>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</si>
  <si>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</si>
  <si>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</si>
  <si>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</si>
  <si>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</si>
  <si>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</si>
  <si>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</si>
  <si>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</si>
  <si>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</si>
  <si>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</si>
  <si>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</si>
  <si>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</si>
  <si>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</si>
  <si>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</si>
  <si>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</si>
  <si>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</si>
  <si>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</si>
  <si>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</si>
  <si>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</si>
  <si>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</si>
  <si>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</si>
  <si>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</si>
  <si>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</si>
  <si>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</si>
  <si>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</si>
  <si>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</si>
  <si>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</si>
  <si>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</si>
  <si>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</si>
  <si>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</si>
  <si>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</si>
  <si>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</si>
  <si>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</si>
  <si>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</si>
  <si>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</si>
  <si>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</si>
  <si>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</si>
  <si>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</si>
  <si>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</si>
  <si>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</si>
  <si>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</si>
  <si>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</si>
  <si>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</si>
  <si>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</si>
  <si>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</si>
  <si>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</si>
  <si>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</si>
  <si>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</si>
  <si>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</si>
  <si>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</si>
  <si>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</si>
  <si>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</si>
  <si>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</si>
  <si>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</si>
  <si>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</si>
  <si>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</si>
  <si>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</si>
  <si>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</si>
  <si>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</si>
  <si>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</si>
  <si>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</si>
  <si>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</si>
  <si>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</si>
  <si>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</si>
  <si>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</si>
  <si>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</si>
  <si>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</si>
  <si>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</si>
  <si>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</si>
  <si>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</si>
  <si>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</si>
  <si>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</si>
  <si>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</si>
  <si>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</si>
  <si>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</si>
  <si>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</si>
  <si>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</si>
  <si>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</si>
  <si>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</si>
  <si>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</si>
  <si>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</si>
  <si>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</si>
  <si>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</si>
  <si>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</si>
  <si>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</si>
  <si>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</si>
  <si>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</si>
  <si>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</si>
  <si>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</si>
  <si>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</si>
  <si>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</si>
  <si>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</si>
  <si>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</si>
  <si>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</si>
  <si>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</si>
  <si>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</si>
  <si>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</si>
  <si>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</si>
  <si>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</si>
  <si>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</si>
  <si>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</si>
  <si>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</si>
  <si>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</si>
  <si>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</si>
  <si>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</si>
  <si>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</si>
  <si>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</si>
  <si>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</si>
  <si>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</si>
  <si>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</si>
  <si>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</si>
  <si>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</si>
  <si>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</si>
  <si>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</si>
  <si>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</si>
  <si>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</si>
  <si>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</si>
  <si>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</si>
  <si>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</si>
  <si>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</si>
  <si>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</si>
  <si>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KMI-670-300</t>
  </si>
  <si>
    <t>max  525</t>
  </si>
  <si>
    <t># 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</si>
</sst>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4</xdr:col>
      <xdr:colOff>0</xdr:colOff>
      <xdr:row>3</xdr:row>
      <xdr:rowOff>28575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4">
      <selection activeCell="E10" sqref="E10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E1" s="380" t="s">
        <v>184</v>
      </c>
      <c r="F1" s="358" t="s">
        <v>191</v>
      </c>
      <c r="H1" s="369" t="s">
        <v>193</v>
      </c>
      <c r="K1" s="207" t="s">
        <v>188</v>
      </c>
    </row>
    <row r="2" spans="1:7" ht="9" customHeight="1" thickBot="1">
      <c r="A2" s="33"/>
      <c r="B2" s="33"/>
      <c r="E2" s="33"/>
      <c r="F2" s="33"/>
      <c r="G2" s="33"/>
    </row>
    <row r="3" spans="5:24" ht="18" customHeight="1" thickBot="1">
      <c r="E3" s="381" t="s">
        <v>187</v>
      </c>
      <c r="F3" s="33"/>
      <c r="G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1.3453421486553074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504</v>
      </c>
      <c r="R4" s="149">
        <f>D40</f>
        <v>60912000</v>
      </c>
      <c r="S4" s="220">
        <v>7</v>
      </c>
      <c r="T4" s="133"/>
      <c r="U4" s="219">
        <v>2965000</v>
      </c>
      <c r="V4" s="72">
        <f>V21/V26</f>
        <v>0.3453421486553073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 525</v>
      </c>
      <c r="R5" s="148">
        <f>K42</f>
        <v>0.024491782696969697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423571.4285714286</v>
      </c>
      <c r="W5" s="91">
        <f>U4/S4</f>
        <v>423571.4285714286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30</v>
      </c>
      <c r="C9" s="1"/>
      <c r="D9" t="s">
        <v>9</v>
      </c>
      <c r="E9" s="1">
        <f>B13*F11</f>
        <v>1108.8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30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2217.6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1108.8</v>
      </c>
      <c r="C13" s="1"/>
      <c r="D13" t="s">
        <v>2</v>
      </c>
      <c r="E13" s="1">
        <f>E9*E10</f>
        <v>2217.6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74125</v>
      </c>
      <c r="W14" s="308">
        <f>V14</f>
        <v>74125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31752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315</v>
      </c>
      <c r="L16" s="169">
        <v>0.1</v>
      </c>
      <c r="M16" s="151">
        <f>K16*L16</f>
        <v>31.5</v>
      </c>
      <c r="N16" s="153">
        <f>M16/M34</f>
        <v>0.17863134154547708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504</v>
      </c>
      <c r="C17" s="224">
        <f>E9</f>
        <v>1108.8</v>
      </c>
      <c r="D17" t="s">
        <v>28</v>
      </c>
      <c r="E17" s="1">
        <f>B23*K9</f>
        <v>1800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192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503.99999999999994</v>
      </c>
      <c r="J19" s="155" t="s">
        <v>59</v>
      </c>
      <c r="K19" s="116">
        <v>0.6</v>
      </c>
      <c r="L19" s="172">
        <f>M48</f>
        <v>0.25</v>
      </c>
      <c r="M19" s="151">
        <f>I19*K19*L19</f>
        <v>75.6</v>
      </c>
      <c r="N19" s="153">
        <f>M19/M34</f>
        <v>0.42871521970914495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3500</v>
      </c>
      <c r="G20">
        <v>2.2</v>
      </c>
      <c r="H20" t="s">
        <v>50</v>
      </c>
      <c r="I20" s="33">
        <f>E9/G20</f>
        <v>503.99999999999994</v>
      </c>
      <c r="J20" s="190" t="s">
        <v>66</v>
      </c>
      <c r="K20" s="117">
        <v>0.4</v>
      </c>
      <c r="L20" s="172">
        <f>M49</f>
        <v>0.15</v>
      </c>
      <c r="M20" s="151">
        <f>I20*K20*L20</f>
        <v>30.24</v>
      </c>
      <c r="N20" s="153">
        <f>M20/M34</f>
        <v>0.171486087883658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97.98432250839866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515196.4285714286</v>
      </c>
      <c r="W21" s="200">
        <f>SUM(W5:W20)</f>
        <v>514196.4285714286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58.7905935050392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0.08506254359308432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74.17666902857142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4014079.7924184934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18461.52</v>
      </c>
      <c r="I24" s="33"/>
      <c r="J24" s="155" t="s">
        <v>137</v>
      </c>
      <c r="K24" s="111">
        <f>C17*C18</f>
        <v>199.58399999999997</v>
      </c>
      <c r="L24" s="175">
        <v>0.002</v>
      </c>
      <c r="M24" s="151">
        <f>L24*K24</f>
        <v>0.39916799999999997</v>
      </c>
      <c r="N24" s="153">
        <f>M24/M34</f>
        <v>0.0022636163600642852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0.45333103410586795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0.06799965511588019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0"/>
      <c r="E26" s="371"/>
      <c r="F26" t="s">
        <v>38</v>
      </c>
      <c r="G26" s="1">
        <f>E11*F11*G11</f>
        <v>82051.2</v>
      </c>
      <c r="I26" s="33">
        <v>1100</v>
      </c>
      <c r="J26" s="155" t="s">
        <v>15</v>
      </c>
      <c r="K26" s="111">
        <f>G34/I26</f>
        <v>2360.1667418181814</v>
      </c>
      <c r="L26" s="176">
        <v>0.01</v>
      </c>
      <c r="M26" s="151">
        <f>K26*L26</f>
        <v>23.601667418181815</v>
      </c>
      <c r="N26" s="153">
        <f>M26/M34</f>
        <v>0.13384119090857124</v>
      </c>
      <c r="O26" t="s">
        <v>1</v>
      </c>
      <c r="Q26" s="46" t="s">
        <v>115</v>
      </c>
      <c r="R26" s="194">
        <f>R19*R5</f>
        <v>24.491782696969697</v>
      </c>
      <c r="S26" s="122" t="s">
        <v>156</v>
      </c>
      <c r="T26" s="207"/>
      <c r="U26" s="84" t="s">
        <v>1</v>
      </c>
      <c r="V26" s="77">
        <f>R4*R5</f>
        <v>1491843.4676378183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2"/>
      <c r="E27" s="373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1.3453421486553074</v>
      </c>
      <c r="S27" s="201">
        <f>V4</f>
        <v>0.3453421486553073</v>
      </c>
      <c r="T27" s="136"/>
      <c r="U27" s="77">
        <f>R29*U28</f>
        <v>65.89965511588018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4"/>
      <c r="E28" s="375"/>
      <c r="F28" t="s">
        <v>2</v>
      </c>
      <c r="G28" s="1">
        <f>E13*G13*H13*D20</f>
        <v>1920907.2959999999</v>
      </c>
      <c r="I28" s="33">
        <v>0.02832</v>
      </c>
      <c r="J28" s="190" t="s">
        <v>147</v>
      </c>
      <c r="K28" s="114">
        <f>K26*I28</f>
        <v>66.83992212829091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0.546668965894132</v>
      </c>
    </row>
    <row r="29" spans="1:25" ht="18.75" thickBot="1">
      <c r="A29" t="s">
        <v>48</v>
      </c>
      <c r="B29" s="1">
        <v>2340</v>
      </c>
      <c r="D29" s="374"/>
      <c r="E29" s="375"/>
      <c r="I29" s="33">
        <v>91000</v>
      </c>
      <c r="J29" s="155" t="s">
        <v>58</v>
      </c>
      <c r="K29" s="109">
        <f>G34/I29</f>
        <v>28.529488087912085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65.89965511588018</v>
      </c>
      <c r="S29" s="95" t="s">
        <v>94</v>
      </c>
      <c r="T29" s="127"/>
      <c r="U29" s="90">
        <f>R19</f>
        <v>1000</v>
      </c>
      <c r="V29" s="77">
        <f>V26+V21</f>
        <v>2007039.896209247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4"/>
      <c r="E30" s="375"/>
      <c r="F30" t="s">
        <v>0</v>
      </c>
      <c r="G30" s="1">
        <f>E15*F15*G15*D21</f>
        <v>550103.4</v>
      </c>
      <c r="I30" s="33">
        <v>4</v>
      </c>
      <c r="J30" s="190" t="s">
        <v>138</v>
      </c>
      <c r="K30" s="110">
        <f>K29*I30</f>
        <v>114.11795235164834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0.06589965511588018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6"/>
      <c r="E31" s="375"/>
      <c r="I31" s="19">
        <v>0.485</v>
      </c>
      <c r="J31" s="236" t="s">
        <v>155</v>
      </c>
      <c r="K31" s="237">
        <f>K30*I31</f>
        <v>55.347206890549444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11844</v>
      </c>
      <c r="C32" s="320" t="s">
        <v>50</v>
      </c>
      <c r="D32" s="376"/>
      <c r="E32" s="377"/>
      <c r="F32" t="s">
        <v>5</v>
      </c>
      <c r="G32" s="1">
        <f>E17*F17*G17</f>
        <v>24660</v>
      </c>
      <c r="I32" s="19">
        <v>7000</v>
      </c>
      <c r="J32" s="239" t="s">
        <v>166</v>
      </c>
      <c r="K32" s="241">
        <f>G34/I32</f>
        <v>370.8833451428571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2007039.8962092467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13.0284</v>
      </c>
      <c r="C33" s="207" t="s">
        <v>89</v>
      </c>
      <c r="D33" s="376"/>
      <c r="E33" s="375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4"/>
      <c r="E34" s="375"/>
      <c r="F34" s="9" t="s">
        <v>39</v>
      </c>
      <c r="G34" s="12">
        <f>SUM(G24:G32)</f>
        <v>2596183.4159999997</v>
      </c>
      <c r="J34" s="9"/>
      <c r="K34" s="10" t="s">
        <v>21</v>
      </c>
      <c r="L34" s="11"/>
      <c r="M34" s="154">
        <f>SUM(M16:M33)</f>
        <v>176.34083541818183</v>
      </c>
      <c r="N34" s="153">
        <f>SUM(N16:N32)</f>
        <v>0.9999999999999999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98</v>
      </c>
      <c r="B35" s="187">
        <v>2</v>
      </c>
      <c r="C35" s="327">
        <v>162</v>
      </c>
      <c r="D35" s="374"/>
      <c r="E35" s="375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0.024491782696969697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8"/>
      <c r="E36" s="379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0.04140787241891049</v>
      </c>
      <c r="R36" s="32"/>
      <c r="S36" s="30"/>
      <c r="T36" s="31"/>
      <c r="U36" s="281">
        <f>U40-V21</f>
        <v>701201.231606486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7200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0.600201307592803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60912000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0.0022636163600642852</v>
      </c>
      <c r="Q40" s="92"/>
      <c r="R40" s="212" t="s">
        <v>1</v>
      </c>
      <c r="S40" s="56"/>
      <c r="T40" s="56"/>
      <c r="U40" s="213">
        <f>Q36*Q37*S37*S38*S39</f>
        <v>1216397.6601779147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0.3124725324540483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169200</v>
      </c>
      <c r="E42" s="311"/>
      <c r="F42" s="313"/>
      <c r="G42" s="329">
        <v>60</v>
      </c>
      <c r="H42" s="330">
        <f>K8</f>
        <v>4</v>
      </c>
      <c r="I42" s="331">
        <f>K9</f>
        <v>30</v>
      </c>
      <c r="J42" s="332">
        <f>G42*H42*I42</f>
        <v>7200</v>
      </c>
      <c r="K42" s="366">
        <f>M34/J42</f>
        <v>0.024491782696969697</v>
      </c>
      <c r="L42" s="49"/>
      <c r="M42" s="162" t="s">
        <v>1</v>
      </c>
      <c r="N42" s="163"/>
      <c r="R42" s="30"/>
      <c r="S42" s="31"/>
      <c r="T42" s="31">
        <f>V43*V45*Y47</f>
        <v>32000000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0.08506254359308432</v>
      </c>
      <c r="R43" s="256" t="s">
        <v>175</v>
      </c>
      <c r="S43" s="31"/>
      <c r="T43" s="31"/>
      <c r="U43" s="298" t="s">
        <v>167</v>
      </c>
      <c r="V43" s="368">
        <v>16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288000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56000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0.06799965511588019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67.99965511588019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2014-01-16T13:16:35Z</cp:lastPrinted>
  <dcterms:created xsi:type="dcterms:W3CDTF">2007-12-12T12:31:49Z</dcterms:created>
  <dcterms:modified xsi:type="dcterms:W3CDTF">2014-04-01T10:16:57Z</dcterms:modified>
  <cp:category/>
  <cp:version/>
  <cp:contentType/>
  <cp:contentStatus/>
</cp:coreProperties>
</file>